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10005" activeTab="0"/>
  </bookViews>
  <sheets>
    <sheet name="Données" sheetId="1" r:id="rId1"/>
    <sheet name="2035-E" sheetId="2" r:id="rId2"/>
    <sheet name="Feuil3" sheetId="3" state="hidden" r:id="rId3"/>
  </sheets>
  <definedNames/>
  <calcPr fullCalcOnLoad="1"/>
</workbook>
</file>

<file path=xl/sharedStrings.xml><?xml version="1.0" encoding="utf-8"?>
<sst xmlns="http://schemas.openxmlformats.org/spreadsheetml/2006/main" count="66" uniqueCount="66">
  <si>
    <t>RETRAITEMENT DE LA 2035 D'UN ASSOCIÉ DE SCM</t>
  </si>
  <si>
    <t>POUR ÉTABLISSEMENT DE L'ANNEXE 2035-E</t>
  </si>
  <si>
    <t>RECETTES</t>
  </si>
  <si>
    <t>Recettes NETTES - ligne AD</t>
  </si>
  <si>
    <t>Produits Financiers</t>
  </si>
  <si>
    <t>Gains Divers</t>
  </si>
  <si>
    <t>DÉPENSES</t>
  </si>
  <si>
    <t>Achats</t>
  </si>
  <si>
    <t>Salaires nets versés</t>
  </si>
  <si>
    <t>Charges sociales sur salaires</t>
  </si>
  <si>
    <t>T.V.A.</t>
  </si>
  <si>
    <t>C.E.T.</t>
  </si>
  <si>
    <t>Autres impôts</t>
  </si>
  <si>
    <t>CSG déductible</t>
  </si>
  <si>
    <t>Loyers et charges locatives</t>
  </si>
  <si>
    <t>DONT charges locatives</t>
  </si>
  <si>
    <t>DONT Redevances de collaboration</t>
  </si>
  <si>
    <t>Entretien et réparations</t>
  </si>
  <si>
    <t>Personnel intérimaire</t>
  </si>
  <si>
    <t>Petit outillage</t>
  </si>
  <si>
    <t>Chauffage, eau, gaz, electicité</t>
  </si>
  <si>
    <t>Honoraires non rétrocédés</t>
  </si>
  <si>
    <t>Primes d'assurances</t>
  </si>
  <si>
    <t>TOTAL TFSE</t>
  </si>
  <si>
    <t>Frais de voiture</t>
  </si>
  <si>
    <t>Autres Frais de déplacement</t>
  </si>
  <si>
    <t>Frais de réception, congrès</t>
  </si>
  <si>
    <t>Charges sociales Obligatoires</t>
  </si>
  <si>
    <t>Charges Sociales Facultatives</t>
  </si>
  <si>
    <t>TOTAL Charges sociales Personnelles</t>
  </si>
  <si>
    <t>TOTAL Frais de déplacement</t>
  </si>
  <si>
    <t>Fournitures Bureau, doc., …</t>
  </si>
  <si>
    <t>Frais d'actes et contentieux</t>
  </si>
  <si>
    <t>Cotisations syndicales et prof.</t>
  </si>
  <si>
    <t>Autres frais divers de gestion</t>
  </si>
  <si>
    <t>TOTAL Frais de Gestion</t>
  </si>
  <si>
    <t>Frais financiers</t>
  </si>
  <si>
    <t>Pertes Diverses</t>
  </si>
  <si>
    <t>TOTAL DÉPENSES</t>
  </si>
  <si>
    <t>TOTAL RECETTES</t>
  </si>
  <si>
    <t>Excédent / Insuff.</t>
  </si>
  <si>
    <t>Bénéfice SCM</t>
  </si>
  <si>
    <t>Amortissements</t>
  </si>
  <si>
    <t>Dont amort. SCM si répartis</t>
  </si>
  <si>
    <t>(bas du tableau des immos de la 2035)</t>
  </si>
  <si>
    <t>Déficit SCM</t>
  </si>
  <si>
    <t>TVA COLLECTEE (CX)</t>
  </si>
  <si>
    <t>TVE DED. / ABS (CY)</t>
  </si>
  <si>
    <t>2035-E</t>
  </si>
  <si>
    <t>Location de matériel + 6 mois</t>
  </si>
  <si>
    <t>Location de matériel - 6 mois</t>
  </si>
  <si>
    <t>diff scm</t>
  </si>
  <si>
    <t>Source BOFIP : BOI-CVAE-BASE-250</t>
  </si>
  <si>
    <t>Régul SCM</t>
  </si>
  <si>
    <t>DONT forfait blanchissage</t>
  </si>
  <si>
    <r>
      <rPr>
        <b/>
        <sz val="11"/>
        <color indexed="60"/>
        <rFont val="Calibri"/>
        <family val="2"/>
      </rPr>
      <t>DONT</t>
    </r>
    <r>
      <rPr>
        <b/>
        <sz val="11"/>
        <color indexed="8"/>
        <rFont val="Calibri"/>
        <family val="2"/>
      </rPr>
      <t xml:space="preserve"> SCM (2036)</t>
    </r>
  </si>
  <si>
    <t>2035 FINALE</t>
  </si>
  <si>
    <t>Dossier de :</t>
  </si>
  <si>
    <t>SIRET :</t>
  </si>
  <si>
    <t>Exercice :</t>
  </si>
  <si>
    <t>ne pas compléter les cellules grisées</t>
  </si>
  <si>
    <t>2035-E préremplie</t>
  </si>
  <si>
    <t xml:space="preserve">dans l'onglet </t>
  </si>
  <si>
    <t>suivant</t>
  </si>
  <si>
    <t>Document établi par l'ARCOLIB (Organisme de Gestion Agréée n° 210350) - Tél. 02 23 300 600</t>
  </si>
  <si>
    <t>La responsabilité de l'organisme ne saurait être engagée suite à son utilisation.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</si>
</sst>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,000,000,000,000"/>
    <numFmt numFmtId="165" formatCode="0000000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1"/>
      <color indexed="8"/>
      <name val="Calibri"/>
      <family val="2"/>
    </font>
    <font>
      <b/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8"/>
      <color indexed="8"/>
      <name val="Calibri"/>
      <family val="2"/>
    </font>
    <font>
      <sz val="7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1"/>
      <color rgb="FFC00000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8E008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4" xfId="0" applyFill="1" applyBorder="1" applyAlignment="1">
      <alignment/>
    </xf>
    <xf numFmtId="0" fontId="43" fillId="0" borderId="11" xfId="0" applyFont="1" applyBorder="1" applyAlignment="1">
      <alignment horizontal="right"/>
    </xf>
    <xf numFmtId="0" fontId="45" fillId="0" borderId="15" xfId="0" applyFont="1" applyBorder="1" applyAlignment="1">
      <alignment horizontal="center" vertical="center"/>
    </xf>
    <xf numFmtId="3" fontId="43" fillId="0" borderId="0" xfId="0" applyNumberFormat="1" applyFont="1" applyAlignment="1" applyProtection="1">
      <alignment/>
      <protection/>
    </xf>
    <xf numFmtId="3" fontId="0" fillId="33" borderId="10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3" fontId="0" fillId="33" borderId="11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46" fillId="34" borderId="17" xfId="0" applyNumberFormat="1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center" vertical="center"/>
    </xf>
    <xf numFmtId="3" fontId="45" fillId="0" borderId="16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horizontal="left"/>
    </xf>
    <xf numFmtId="3" fontId="44" fillId="34" borderId="15" xfId="0" applyNumberFormat="1" applyFont="1" applyFill="1" applyBorder="1" applyAlignment="1">
      <alignment/>
    </xf>
    <xf numFmtId="3" fontId="0" fillId="33" borderId="14" xfId="0" applyNumberFormat="1" applyFill="1" applyBorder="1" applyAlignment="1">
      <alignment/>
    </xf>
    <xf numFmtId="3" fontId="0" fillId="35" borderId="15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4" xfId="0" applyNumberFormat="1" applyFill="1" applyBorder="1" applyAlignment="1">
      <alignment horizontal="center"/>
    </xf>
    <xf numFmtId="3" fontId="44" fillId="33" borderId="15" xfId="0" applyNumberFormat="1" applyFont="1" applyFill="1" applyBorder="1" applyAlignment="1">
      <alignment horizontal="left"/>
    </xf>
    <xf numFmtId="3" fontId="44" fillId="33" borderId="13" xfId="0" applyNumberFormat="1" applyFont="1" applyFill="1" applyBorder="1" applyAlignment="1">
      <alignment horizontal="left"/>
    </xf>
    <xf numFmtId="3" fontId="0" fillId="33" borderId="18" xfId="0" applyNumberFormat="1" applyFill="1" applyBorder="1" applyAlignment="1">
      <alignment/>
    </xf>
    <xf numFmtId="3" fontId="0" fillId="0" borderId="10" xfId="0" applyNumberFormat="1" applyBorder="1" applyAlignment="1">
      <alignment horizontal="right"/>
    </xf>
    <xf numFmtId="3" fontId="0" fillId="33" borderId="19" xfId="0" applyNumberFormat="1" applyFill="1" applyBorder="1" applyAlignment="1">
      <alignment/>
    </xf>
    <xf numFmtId="3" fontId="43" fillId="36" borderId="10" xfId="0" applyNumberFormat="1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3" fontId="43" fillId="0" borderId="11" xfId="0" applyNumberFormat="1" applyFont="1" applyBorder="1" applyAlignment="1">
      <alignment/>
    </xf>
    <xf numFmtId="3" fontId="43" fillId="36" borderId="15" xfId="0" applyNumberFormat="1" applyFont="1" applyFill="1" applyBorder="1" applyAlignment="1">
      <alignment/>
    </xf>
    <xf numFmtId="3" fontId="0" fillId="33" borderId="17" xfId="0" applyNumberFormat="1" applyFill="1" applyBorder="1" applyAlignment="1">
      <alignment horizontal="left"/>
    </xf>
    <xf numFmtId="0" fontId="47" fillId="0" borderId="0" xfId="44" applyFont="1" applyAlignment="1" applyProtection="1">
      <alignment horizontal="right"/>
      <protection/>
    </xf>
    <xf numFmtId="0" fontId="47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48" fillId="0" borderId="0" xfId="0" applyFont="1" applyAlignment="1">
      <alignment horizontal="right"/>
    </xf>
    <xf numFmtId="0" fontId="47" fillId="0" borderId="0" xfId="0" applyFont="1" applyAlignment="1">
      <alignment/>
    </xf>
    <xf numFmtId="3" fontId="0" fillId="35" borderId="16" xfId="0" applyNumberFormat="1" applyFill="1" applyBorder="1" applyAlignment="1">
      <alignment horizontal="left"/>
    </xf>
    <xf numFmtId="0" fontId="0" fillId="0" borderId="0" xfId="0" applyAlignment="1">
      <alignment vertical="center"/>
    </xf>
    <xf numFmtId="0" fontId="0" fillId="37" borderId="17" xfId="0" applyFill="1" applyBorder="1" applyAlignment="1">
      <alignment/>
    </xf>
    <xf numFmtId="0" fontId="0" fillId="37" borderId="16" xfId="0" applyFill="1" applyBorder="1" applyAlignment="1">
      <alignment/>
    </xf>
    <xf numFmtId="3" fontId="0" fillId="0" borderId="15" xfId="0" applyNumberFormat="1" applyBorder="1" applyAlignment="1">
      <alignment horizontal="left"/>
    </xf>
    <xf numFmtId="3" fontId="49" fillId="33" borderId="18" xfId="0" applyNumberFormat="1" applyFont="1" applyFill="1" applyBorder="1" applyAlignment="1">
      <alignment/>
    </xf>
    <xf numFmtId="3" fontId="44" fillId="34" borderId="17" xfId="0" applyNumberFormat="1" applyFont="1" applyFill="1" applyBorder="1" applyAlignment="1" applyProtection="1">
      <alignment/>
      <protection locked="0"/>
    </xf>
    <xf numFmtId="3" fontId="44" fillId="34" borderId="15" xfId="0" applyNumberFormat="1" applyFont="1" applyFill="1" applyBorder="1" applyAlignment="1" applyProtection="1">
      <alignment horizontal="left"/>
      <protection locked="0"/>
    </xf>
    <xf numFmtId="3" fontId="0" fillId="36" borderId="15" xfId="0" applyNumberFormat="1" applyFill="1" applyBorder="1" applyAlignment="1" applyProtection="1">
      <alignment horizontal="left"/>
      <protection locked="0"/>
    </xf>
    <xf numFmtId="3" fontId="0" fillId="36" borderId="17" xfId="0" applyNumberFormat="1" applyFill="1" applyBorder="1" applyAlignment="1" applyProtection="1">
      <alignment horizontal="left"/>
      <protection locked="0"/>
    </xf>
    <xf numFmtId="3" fontId="44" fillId="34" borderId="15" xfId="0" applyNumberFormat="1" applyFont="1" applyFill="1" applyBorder="1" applyAlignment="1" applyProtection="1">
      <alignment/>
      <protection locked="0"/>
    </xf>
    <xf numFmtId="3" fontId="0" fillId="36" borderId="17" xfId="0" applyNumberFormat="1" applyFill="1" applyBorder="1" applyAlignment="1" applyProtection="1">
      <alignment/>
      <protection locked="0"/>
    </xf>
    <xf numFmtId="3" fontId="44" fillId="34" borderId="14" xfId="0" applyNumberFormat="1" applyFont="1" applyFill="1" applyBorder="1" applyAlignment="1" applyProtection="1">
      <alignment horizontal="right"/>
      <protection locked="0"/>
    </xf>
    <xf numFmtId="3" fontId="0" fillId="36" borderId="20" xfId="0" applyNumberFormat="1" applyFill="1" applyBorder="1" applyAlignment="1" applyProtection="1">
      <alignment horizontal="left"/>
      <protection locked="0"/>
    </xf>
    <xf numFmtId="3" fontId="44" fillId="34" borderId="17" xfId="0" applyNumberFormat="1" applyFont="1" applyFill="1" applyBorder="1" applyAlignment="1" applyProtection="1">
      <alignment horizontal="left"/>
      <protection locked="0"/>
    </xf>
    <xf numFmtId="3" fontId="44" fillId="34" borderId="17" xfId="0" applyNumberFormat="1" applyFont="1" applyFill="1" applyBorder="1" applyAlignment="1" applyProtection="1">
      <alignment horizontal="right"/>
      <protection locked="0"/>
    </xf>
    <xf numFmtId="3" fontId="43" fillId="36" borderId="15" xfId="0" applyNumberFormat="1" applyFont="1" applyFill="1" applyBorder="1" applyAlignment="1" applyProtection="1">
      <alignment horizontal="right"/>
      <protection locked="0"/>
    </xf>
    <xf numFmtId="165" fontId="43" fillId="0" borderId="14" xfId="0" applyNumberFormat="1" applyFont="1" applyBorder="1" applyAlignment="1" applyProtection="1">
      <alignment horizontal="left"/>
      <protection locked="0"/>
    </xf>
    <xf numFmtId="0" fontId="43" fillId="0" borderId="14" xfId="0" applyFont="1" applyBorder="1" applyAlignment="1" applyProtection="1">
      <alignment horizontal="left"/>
      <protection locked="0"/>
    </xf>
    <xf numFmtId="0" fontId="33" fillId="0" borderId="0" xfId="44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4" fillId="34" borderId="15" xfId="0" applyFont="1" applyFill="1" applyBorder="1" applyAlignment="1">
      <alignment horizontal="center" vertical="center"/>
    </xf>
    <xf numFmtId="0" fontId="43" fillId="36" borderId="15" xfId="0" applyFont="1" applyFill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3" fontId="44" fillId="34" borderId="17" xfId="0" applyNumberFormat="1" applyFont="1" applyFill="1" applyBorder="1" applyAlignment="1" applyProtection="1">
      <alignment/>
      <protection/>
    </xf>
    <xf numFmtId="3" fontId="45" fillId="0" borderId="15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46" fillId="34" borderId="15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3" fontId="44" fillId="34" borderId="10" xfId="0" applyNumberFormat="1" applyFont="1" applyFill="1" applyBorder="1" applyAlignment="1" applyProtection="1">
      <alignment horizontal="left"/>
      <protection locked="0"/>
    </xf>
    <xf numFmtId="3" fontId="44" fillId="34" borderId="14" xfId="0" applyNumberFormat="1" applyFont="1" applyFill="1" applyBorder="1" applyAlignment="1" applyProtection="1">
      <alignment horizontal="left"/>
      <protection locked="0"/>
    </xf>
    <xf numFmtId="3" fontId="0" fillId="36" borderId="10" xfId="0" applyNumberFormat="1" applyFill="1" applyBorder="1" applyAlignment="1" applyProtection="1">
      <alignment horizontal="left"/>
      <protection locked="0"/>
    </xf>
    <xf numFmtId="3" fontId="0" fillId="36" borderId="14" xfId="0" applyNumberFormat="1" applyFill="1" applyBorder="1" applyAlignment="1" applyProtection="1">
      <alignment horizontal="left"/>
      <protection locked="0"/>
    </xf>
    <xf numFmtId="3" fontId="44" fillId="34" borderId="12" xfId="0" applyNumberFormat="1" applyFont="1" applyFill="1" applyBorder="1" applyAlignment="1" applyProtection="1">
      <alignment horizontal="left"/>
      <protection locked="0"/>
    </xf>
    <xf numFmtId="3" fontId="44" fillId="34" borderId="20" xfId="0" applyNumberFormat="1" applyFont="1" applyFill="1" applyBorder="1" applyAlignment="1" applyProtection="1">
      <alignment horizontal="left"/>
      <protection locked="0"/>
    </xf>
    <xf numFmtId="3" fontId="0" fillId="33" borderId="10" xfId="0" applyNumberFormat="1" applyFill="1" applyBorder="1" applyAlignment="1">
      <alignment horizontal="center"/>
    </xf>
    <xf numFmtId="3" fontId="0" fillId="33" borderId="11" xfId="0" applyNumberFormat="1" applyFill="1" applyBorder="1" applyAlignment="1">
      <alignment horizontal="center"/>
    </xf>
    <xf numFmtId="3" fontId="50" fillId="33" borderId="10" xfId="0" applyNumberFormat="1" applyFont="1" applyFill="1" applyBorder="1" applyAlignment="1">
      <alignment horizontal="center"/>
    </xf>
    <xf numFmtId="3" fontId="50" fillId="33" borderId="11" xfId="0" applyNumberFormat="1" applyFont="1" applyFill="1" applyBorder="1" applyAlignment="1">
      <alignment horizontal="center"/>
    </xf>
    <xf numFmtId="3" fontId="0" fillId="36" borderId="11" xfId="0" applyNumberFormat="1" applyFill="1" applyBorder="1" applyAlignment="1" applyProtection="1">
      <alignment horizontal="left"/>
      <protection locked="0"/>
    </xf>
    <xf numFmtId="3" fontId="0" fillId="0" borderId="11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44" fillId="34" borderId="13" xfId="0" applyNumberFormat="1" applyFont="1" applyFill="1" applyBorder="1" applyAlignment="1" applyProtection="1">
      <alignment horizontal="left"/>
      <protection locked="0"/>
    </xf>
    <xf numFmtId="3" fontId="46" fillId="34" borderId="10" xfId="0" applyNumberFormat="1" applyFont="1" applyFill="1" applyBorder="1" applyAlignment="1">
      <alignment horizontal="center" vertical="center"/>
    </xf>
    <xf numFmtId="3" fontId="46" fillId="34" borderId="14" xfId="0" applyNumberFormat="1" applyFont="1" applyFill="1" applyBorder="1" applyAlignment="1">
      <alignment horizontal="center" vertical="center"/>
    </xf>
    <xf numFmtId="3" fontId="45" fillId="36" borderId="10" xfId="0" applyNumberFormat="1" applyFont="1" applyFill="1" applyBorder="1" applyAlignment="1">
      <alignment horizontal="center" vertical="center"/>
    </xf>
    <xf numFmtId="3" fontId="45" fillId="36" borderId="11" xfId="0" applyNumberFormat="1" applyFont="1" applyFill="1" applyBorder="1" applyAlignment="1">
      <alignment horizontal="center" vertical="center"/>
    </xf>
    <xf numFmtId="3" fontId="46" fillId="34" borderId="12" xfId="0" applyNumberFormat="1" applyFont="1" applyFill="1" applyBorder="1" applyAlignment="1">
      <alignment horizontal="center"/>
    </xf>
    <xf numFmtId="3" fontId="46" fillId="34" borderId="20" xfId="0" applyNumberFormat="1" applyFont="1" applyFill="1" applyBorder="1" applyAlignment="1">
      <alignment horizontal="center"/>
    </xf>
    <xf numFmtId="3" fontId="0" fillId="33" borderId="18" xfId="0" applyNumberFormat="1" applyFill="1" applyBorder="1" applyAlignment="1">
      <alignment horizontal="center"/>
    </xf>
    <xf numFmtId="0" fontId="46" fillId="34" borderId="21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3" fontId="0" fillId="33" borderId="14" xfId="0" applyNumberFormat="1" applyFill="1" applyBorder="1" applyAlignment="1">
      <alignment horizontal="center"/>
    </xf>
    <xf numFmtId="3" fontId="0" fillId="0" borderId="11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35" borderId="10" xfId="0" applyNumberFormat="1" applyFill="1" applyBorder="1" applyAlignment="1">
      <alignment horizontal="left"/>
    </xf>
    <xf numFmtId="3" fontId="0" fillId="35" borderId="14" xfId="0" applyNumberFormat="1" applyFill="1" applyBorder="1" applyAlignment="1">
      <alignment horizontal="left"/>
    </xf>
    <xf numFmtId="3" fontId="0" fillId="33" borderId="21" xfId="0" applyNumberFormat="1" applyFill="1" applyBorder="1" applyAlignment="1">
      <alignment horizontal="center"/>
    </xf>
    <xf numFmtId="3" fontId="44" fillId="33" borderId="10" xfId="0" applyNumberFormat="1" applyFont="1" applyFill="1" applyBorder="1" applyAlignment="1">
      <alignment horizontal="center"/>
    </xf>
    <xf numFmtId="3" fontId="44" fillId="33" borderId="11" xfId="0" applyNumberFormat="1" applyFont="1" applyFill="1" applyBorder="1" applyAlignment="1">
      <alignment horizontal="center"/>
    </xf>
    <xf numFmtId="3" fontId="44" fillId="33" borderId="14" xfId="0" applyNumberFormat="1" applyFont="1" applyFill="1" applyBorder="1" applyAlignment="1">
      <alignment horizontal="center"/>
    </xf>
    <xf numFmtId="0" fontId="45" fillId="0" borderId="0" xfId="0" applyFont="1" applyAlignment="1">
      <alignment horizontal="right"/>
    </xf>
    <xf numFmtId="0" fontId="46" fillId="34" borderId="10" xfId="0" applyFont="1" applyFill="1" applyBorder="1" applyAlignment="1">
      <alignment horizontal="center"/>
    </xf>
    <xf numFmtId="0" fontId="46" fillId="34" borderId="11" xfId="0" applyFont="1" applyFill="1" applyBorder="1" applyAlignment="1">
      <alignment horizontal="center"/>
    </xf>
    <xf numFmtId="0" fontId="43" fillId="0" borderId="17" xfId="0" applyFont="1" applyBorder="1" applyAlignment="1" applyProtection="1">
      <alignment horizontal="center"/>
      <protection locked="0"/>
    </xf>
    <xf numFmtId="0" fontId="43" fillId="0" borderId="22" xfId="0" applyFont="1" applyBorder="1" applyAlignment="1" applyProtection="1">
      <alignment horizontal="center"/>
      <protection locked="0"/>
    </xf>
    <xf numFmtId="0" fontId="43" fillId="0" borderId="16" xfId="0" applyFont="1" applyBorder="1" applyAlignment="1" applyProtection="1">
      <alignment horizontal="center"/>
      <protection locked="0"/>
    </xf>
    <xf numFmtId="3" fontId="45" fillId="0" borderId="21" xfId="0" applyNumberFormat="1" applyFont="1" applyBorder="1" applyAlignment="1">
      <alignment horizontal="center"/>
    </xf>
    <xf numFmtId="3" fontId="45" fillId="0" borderId="18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3" fontId="43" fillId="0" borderId="0" xfId="0" applyNumberFormat="1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 locked="0"/>
    </xf>
    <xf numFmtId="165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762000</xdr:colOff>
      <xdr:row>76</xdr:row>
      <xdr:rowOff>0</xdr:rowOff>
    </xdr:from>
    <xdr:to>
      <xdr:col>3</xdr:col>
      <xdr:colOff>762000</xdr:colOff>
      <xdr:row>76</xdr:row>
      <xdr:rowOff>180975</xdr:rowOff>
    </xdr:to>
    <xdr:sp>
      <xdr:nvSpPr>
        <xdr:cNvPr id="1" name="Connecteur droit avec flèche 2"/>
        <xdr:cNvSpPr>
          <a:spLocks/>
        </xdr:cNvSpPr>
      </xdr:nvSpPr>
      <xdr:spPr>
        <a:xfrm>
          <a:off x="5686425" y="13325475"/>
          <a:ext cx="0" cy="180975"/>
        </a:xfrm>
        <a:prstGeom prst="straightConnector1">
          <a:avLst/>
        </a:prstGeom>
        <a:noFill/>
        <a:ln w="19050" cmpd="sng">
          <a:solidFill>
            <a:srgbClr val="17375E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0</xdr:col>
      <xdr:colOff>1304925</xdr:colOff>
      <xdr:row>3</xdr:row>
      <xdr:rowOff>57150</xdr:rowOff>
    </xdr:to>
    <xdr:pic>
      <xdr:nvPicPr>
        <xdr:cNvPr id="2" name="Image 11" descr="Image associÃ©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12668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9</xdr:col>
      <xdr:colOff>66675</xdr:colOff>
      <xdr:row>43</xdr:row>
      <xdr:rowOff>142875</xdr:rowOff>
    </xdr:to>
    <xdr:pic>
      <xdr:nvPicPr>
        <xdr:cNvPr id="1" name="Image 3" descr="2035-e_150x150_p1.png"/>
        <xdr:cNvPicPr preferRelativeResize="1">
          <a:picLocks noChangeAspect="1"/>
        </xdr:cNvPicPr>
      </xdr:nvPicPr>
      <xdr:blipFill>
        <a:blip r:embed="rId1"/>
        <a:srcRect l="4983" r="2288" b="8010"/>
        <a:stretch>
          <a:fillRect/>
        </a:stretch>
      </xdr:blipFill>
      <xdr:spPr>
        <a:xfrm>
          <a:off x="76200" y="0"/>
          <a:ext cx="6600825" cy="951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ofip.impots.gouv.fr/bofip/388-PGP?datePubl=24/02/2013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M86"/>
  <sheetViews>
    <sheetView showGridLines="0" tabSelected="1" zoomScalePageLayoutView="0" workbookViewId="0" topLeftCell="A1">
      <selection activeCell="B21" sqref="B21"/>
    </sheetView>
  </sheetViews>
  <sheetFormatPr defaultColWidth="11.421875" defaultRowHeight="15"/>
  <cols>
    <col min="1" max="1" width="36.140625" style="0" customWidth="1"/>
    <col min="2" max="3" width="18.8515625" style="0" customWidth="1"/>
    <col min="4" max="4" width="23.00390625" style="0" customWidth="1"/>
    <col min="6" max="6" width="11.421875" style="41" customWidth="1"/>
    <col min="9" max="9" width="42.00390625" style="0" customWidth="1"/>
    <col min="10" max="13" width="11.421875" style="0" hidden="1" customWidth="1"/>
  </cols>
  <sheetData>
    <row r="1" spans="1:4" ht="19.5" customHeight="1">
      <c r="A1" s="109" t="s">
        <v>0</v>
      </c>
      <c r="B1" s="109"/>
      <c r="C1" s="109"/>
      <c r="D1" s="109"/>
    </row>
    <row r="2" spans="1:4" ht="19.5" customHeight="1">
      <c r="A2" s="109" t="s">
        <v>1</v>
      </c>
      <c r="B2" s="109"/>
      <c r="C2" s="109"/>
      <c r="D2" s="109"/>
    </row>
    <row r="3" ht="6.75" customHeight="1"/>
    <row r="4" ht="15">
      <c r="A4" s="61" t="s">
        <v>52</v>
      </c>
    </row>
    <row r="5" spans="1:4" ht="15">
      <c r="A5" s="37" t="s">
        <v>57</v>
      </c>
      <c r="B5" s="112"/>
      <c r="C5" s="113"/>
      <c r="D5" s="114"/>
    </row>
    <row r="6" spans="1:4" ht="15">
      <c r="A6" s="37" t="s">
        <v>58</v>
      </c>
      <c r="B6" s="59"/>
      <c r="C6" s="38" t="s">
        <v>59</v>
      </c>
      <c r="D6" s="60"/>
    </row>
    <row r="7" ht="15">
      <c r="M7" s="62">
        <v>1</v>
      </c>
    </row>
    <row r="8" ht="18.75" customHeight="1">
      <c r="M8" s="62">
        <v>1</v>
      </c>
    </row>
    <row r="9" ht="18.75" customHeight="1">
      <c r="M9" s="62"/>
    </row>
    <row r="10" spans="4:13" ht="12" customHeight="1">
      <c r="D10" s="40" t="s">
        <v>60</v>
      </c>
      <c r="M10" s="62" t="b">
        <v>1</v>
      </c>
    </row>
    <row r="11" spans="2:10" s="43" customFormat="1" ht="18.75" customHeight="1">
      <c r="B11" s="63" t="s">
        <v>56</v>
      </c>
      <c r="C11" s="64" t="s">
        <v>55</v>
      </c>
      <c r="D11" s="65" t="s">
        <v>48</v>
      </c>
      <c r="F11" s="66"/>
      <c r="J11" s="43" t="s">
        <v>51</v>
      </c>
    </row>
    <row r="12" spans="1:4" ht="15.75" customHeight="1">
      <c r="A12" s="95" t="s">
        <v>2</v>
      </c>
      <c r="B12" s="71"/>
      <c r="C12" s="71"/>
      <c r="D12" s="9"/>
    </row>
    <row r="13" spans="1:4" ht="7.5" customHeight="1">
      <c r="A13" s="96"/>
      <c r="B13" s="72"/>
      <c r="C13" s="73"/>
      <c r="D13" s="10"/>
    </row>
    <row r="14" spans="1:5" ht="15">
      <c r="A14" s="4" t="s">
        <v>3</v>
      </c>
      <c r="B14" s="48"/>
      <c r="C14" s="14"/>
      <c r="D14" s="15">
        <f>B14-B32</f>
        <v>0</v>
      </c>
      <c r="E14">
        <f>IF(B32&lt;&gt;0,"    = Recettes : "&amp;FIXED(B14,0)&amp;" - Redevances de collaboration : "&amp;FIXED(B32,0),"")</f>
      </c>
    </row>
    <row r="15" spans="1:4" ht="15">
      <c r="A15" s="5" t="s">
        <v>4</v>
      </c>
      <c r="B15" s="48"/>
      <c r="C15" s="16"/>
      <c r="D15" s="17"/>
    </row>
    <row r="16" spans="1:4" ht="15">
      <c r="A16" s="5" t="s">
        <v>5</v>
      </c>
      <c r="B16" s="48"/>
      <c r="C16" s="16"/>
      <c r="D16" s="15">
        <f>IF(B16&lt;&gt;0,B16,"")</f>
      </c>
    </row>
    <row r="17" spans="1:4" ht="18.75">
      <c r="A17" s="70" t="s">
        <v>39</v>
      </c>
      <c r="B17" s="18">
        <f>B14+B15+B16</f>
        <v>0</v>
      </c>
      <c r="C17" s="19"/>
      <c r="D17" s="20">
        <f>SUM(D16,D14)</f>
        <v>0</v>
      </c>
    </row>
    <row r="18" spans="1:4" ht="5.25" customHeight="1">
      <c r="A18" s="97" t="s">
        <v>6</v>
      </c>
      <c r="B18" s="106"/>
      <c r="C18" s="81"/>
      <c r="D18" s="80"/>
    </row>
    <row r="19" spans="1:4" ht="12.75" customHeight="1">
      <c r="A19" s="98"/>
      <c r="B19" s="107"/>
      <c r="C19" s="81"/>
      <c r="D19" s="81"/>
    </row>
    <row r="20" spans="1:4" ht="3" customHeight="1">
      <c r="A20" s="99"/>
      <c r="B20" s="108"/>
      <c r="C20" s="100"/>
      <c r="D20" s="100"/>
    </row>
    <row r="21" spans="1:10" ht="15">
      <c r="A21" s="2" t="s">
        <v>7</v>
      </c>
      <c r="B21" s="49"/>
      <c r="C21" s="50"/>
      <c r="D21" s="30">
        <f>IF(M$7=1,B21-C21,B21)</f>
        <v>0</v>
      </c>
      <c r="E21">
        <f>IF(C21&gt;B21,"    Problème : plus de charges SCM que de déductions 2035",IF(M$7=2,"",IF(C21=0,"","    = Achats : "&amp;B21&amp;" - SCM : "&amp;C21)))</f>
      </c>
      <c r="J21">
        <f>IF(M7=1,C21,0)</f>
        <v>0</v>
      </c>
    </row>
    <row r="22" spans="1:10" ht="15">
      <c r="A22" s="3" t="s">
        <v>8</v>
      </c>
      <c r="B22" s="49"/>
      <c r="C22" s="51"/>
      <c r="D22" s="14"/>
      <c r="E22">
        <f>IF(C22&gt;B22,"    Problème : plus de charges SCM que de déductions 2035",IF(C22=0,"","    =&gt; A régul en Sces Exter. : "&amp;FIXED(C22,0)))</f>
      </c>
      <c r="J22">
        <f>C22</f>
        <v>0</v>
      </c>
    </row>
    <row r="23" spans="1:10" ht="15">
      <c r="A23" s="3" t="s">
        <v>9</v>
      </c>
      <c r="B23" s="49"/>
      <c r="C23" s="51"/>
      <c r="D23" s="16"/>
      <c r="E23">
        <f>IF(C23&gt;B23,"    Problème : plus de charges SCM que de déductions 2035",IF(C23=0,"","    =&gt; A régul en Sces Exter. : "&amp;FIXED(C23,0)))</f>
      </c>
      <c r="J23">
        <f>C23</f>
        <v>0</v>
      </c>
    </row>
    <row r="24" spans="1:4" ht="15">
      <c r="A24" s="3" t="s">
        <v>10</v>
      </c>
      <c r="B24" s="49"/>
      <c r="C24" s="36"/>
      <c r="D24" s="16"/>
    </row>
    <row r="25" spans="1:10" ht="15">
      <c r="A25" s="3" t="s">
        <v>11</v>
      </c>
      <c r="B25" s="49"/>
      <c r="C25" s="51"/>
      <c r="D25" s="16"/>
      <c r="E25">
        <f>IF(C25&gt;B25,"    Problème : plus de charges SCM que de déductions 2035",IF(C25=0,"","    =&gt; A régul en Sces Exter. : "&amp;FIXED(C25,0)))</f>
      </c>
      <c r="J25">
        <f>C25</f>
        <v>0</v>
      </c>
    </row>
    <row r="26" spans="1:10" ht="15">
      <c r="A26" s="3" t="s">
        <v>12</v>
      </c>
      <c r="B26" s="49"/>
      <c r="C26" s="51"/>
      <c r="D26" s="16"/>
      <c r="E26">
        <f>IF(C26&gt;B26,"    Problème : plus de charges SCM que de déductions 2035",IF(C26=0,"","    =&gt; A régul en Sces Exter. : "&amp;FIXED(C26,0)))</f>
      </c>
      <c r="J26">
        <f>C26</f>
        <v>0</v>
      </c>
    </row>
    <row r="27" spans="1:4" ht="15">
      <c r="A27" s="3" t="s">
        <v>13</v>
      </c>
      <c r="B27" s="49"/>
      <c r="C27" s="36"/>
      <c r="D27" s="16"/>
    </row>
    <row r="28" spans="1:10" ht="15">
      <c r="A28" s="3" t="s">
        <v>14</v>
      </c>
      <c r="B28" s="49"/>
      <c r="C28" s="51"/>
      <c r="D28" s="16"/>
      <c r="E28">
        <f>IF(C28=0,"",IF(M7=1,"    =&gt; A régul en Sces Exter. : "&amp;FIXED(C28,0),"    =&gt; A régul en Sces Exter. : "&amp;FIXED(J28,0)))</f>
      </c>
      <c r="J28" s="39">
        <f>C28-C29</f>
        <v>0</v>
      </c>
    </row>
    <row r="29" spans="1:10" ht="15">
      <c r="A29" s="7" t="s">
        <v>15</v>
      </c>
      <c r="B29" s="52"/>
      <c r="C29" s="53"/>
      <c r="D29" s="23"/>
      <c r="E29">
        <f>IF(C29&gt;B29,"    Problème : plus de charges SCM que de déductions 2035","")</f>
      </c>
      <c r="J29">
        <f>IF(M$7=1,C29,0)</f>
        <v>0</v>
      </c>
    </row>
    <row r="30" spans="1:10" ht="15">
      <c r="A30" s="3" t="s">
        <v>50</v>
      </c>
      <c r="B30" s="49"/>
      <c r="C30" s="51"/>
      <c r="D30" s="24">
        <f>IF(M7=1,B30-C30-B32,B30-B32)+IF(M7=1,B29-C29,B29)</f>
        <v>0</v>
      </c>
      <c r="E30">
        <f>IF(C30&gt;B30,"    Problème : plus de charges SCM que de déductions 2035",IF(AND(B30=0,B29=0),"","    = "&amp;IF(B30=0,"","Locations &lt; 6 mois : "&amp;B30)&amp;IF(B32=0,""," - Redev. Collabo. : "&amp;B32)&amp;IF(AND(B29&lt;&gt;0,B30&lt;&gt;0)," + ",""))&amp;IF(B29=0,""," charges loc. : "&amp;B29)&amp;IF(M7=2,"",IF(C30=0,""," - loc &lt; 6 mois SCM : "&amp;C30)&amp;IF(C29=0,""," - charges loc. SCM : "&amp;C29)))</f>
      </c>
      <c r="J30">
        <f>IF(M$7=1,C30,0)</f>
        <v>0</v>
      </c>
    </row>
    <row r="31" spans="1:10" ht="15">
      <c r="A31" s="3" t="s">
        <v>49</v>
      </c>
      <c r="B31" s="49"/>
      <c r="C31" s="53"/>
      <c r="D31" s="16"/>
      <c r="E31">
        <f>IF(C31&gt;B31,"    Problème : plus de charges SCM que de déductions 2035",IF(C31=0,"","    =&gt; A régul en Sces Exter. : "&amp;FIXED(C31,0)))</f>
      </c>
      <c r="J31" s="39">
        <f>C31</f>
        <v>0</v>
      </c>
    </row>
    <row r="32" spans="1:5" ht="15">
      <c r="A32" s="7" t="s">
        <v>16</v>
      </c>
      <c r="B32" s="52"/>
      <c r="C32" s="25"/>
      <c r="D32" s="23"/>
      <c r="E32">
        <f>IF(B32&gt;(B30+B31),"    Problème : Redevances de collabo. &gt; Locations de matériel","")</f>
      </c>
    </row>
    <row r="33" spans="1:4" ht="6" customHeight="1">
      <c r="A33" s="3"/>
      <c r="B33" s="74"/>
      <c r="C33" s="76"/>
      <c r="D33" s="101">
        <f>IF(M7=1,B33-B35-C33,B33-B35)</f>
        <v>0</v>
      </c>
    </row>
    <row r="34" spans="1:10" ht="15">
      <c r="A34" s="8" t="s">
        <v>17</v>
      </c>
      <c r="B34" s="75"/>
      <c r="C34" s="77"/>
      <c r="D34" s="102"/>
      <c r="E34">
        <f>IF(C33&gt;B33,"    Problème : plus de charges SCM que de déductions 2035",IF(B33=0,"",IF(B35=0,"","    = entretien : "&amp;B33&amp;" - blanchissage : "&amp;B35&amp;IF(M7=2,"",IF(C33=0,""," - SCM : "&amp;C33)))))</f>
      </c>
      <c r="J34">
        <f>IF(M$7=1,C33,0)</f>
        <v>0</v>
      </c>
    </row>
    <row r="35" spans="1:4" ht="15">
      <c r="A35" s="7" t="s">
        <v>54</v>
      </c>
      <c r="B35" s="54"/>
      <c r="C35" s="26"/>
      <c r="D35" s="26"/>
    </row>
    <row r="36" spans="1:10" ht="15">
      <c r="A36" s="3" t="s">
        <v>18</v>
      </c>
      <c r="B36" s="49"/>
      <c r="C36" s="50"/>
      <c r="D36" s="21">
        <f>IF(M$7=1,B36-C36,B36)</f>
        <v>0</v>
      </c>
      <c r="E36">
        <f>IF(C36&gt;B36,"    Problème : plus de charges SCM que de déductions 2035",IF(M$7=2,"",IF(C36=0,"","    = Pers. Interim. : "&amp;B36&amp;" - SCM : "&amp;C36)))</f>
      </c>
      <c r="J36">
        <f>IF(M$7=1,C36,0)</f>
        <v>0</v>
      </c>
    </row>
    <row r="37" spans="1:10" ht="15">
      <c r="A37" s="3" t="s">
        <v>19</v>
      </c>
      <c r="B37" s="49"/>
      <c r="C37" s="50"/>
      <c r="D37" s="21">
        <f>IF(M$7=1,B37-C37,B37)</f>
        <v>0</v>
      </c>
      <c r="E37">
        <f>IF(C37&gt;B37,"    Problème : plus de charges SCM que de déductions 2035",IF(M$7=2,"",IF(C37=0,"","    = Petit Outillage : "&amp;B37&amp;" - SCM : "&amp;C37)))</f>
      </c>
      <c r="J37">
        <f>IF(M$7=1,C37,0)</f>
        <v>0</v>
      </c>
    </row>
    <row r="38" spans="1:10" ht="15">
      <c r="A38" s="3" t="s">
        <v>20</v>
      </c>
      <c r="B38" s="49"/>
      <c r="C38" s="50"/>
      <c r="D38" s="21">
        <f>IF(M$7=1,B38-C38,B38)</f>
        <v>0</v>
      </c>
      <c r="E38">
        <f>IF(C38&gt;B38,"    Problème : plus de charges SCM que de déductions 2035",IF(M$7=2,"",IF(C38=0,"","    = Chauff, ... : "&amp;B38&amp;" - SCM : "&amp;C38)))</f>
      </c>
      <c r="J38">
        <f>IF(M$7=1,C38,0)</f>
        <v>0</v>
      </c>
    </row>
    <row r="39" spans="1:10" ht="15">
      <c r="A39" s="3" t="s">
        <v>21</v>
      </c>
      <c r="B39" s="49"/>
      <c r="C39" s="50"/>
      <c r="D39" s="21">
        <f>IF(M$7=1,B39-C39,B39)</f>
        <v>0</v>
      </c>
      <c r="E39">
        <f>IF(C39&gt;B39,"    Problème : plus de charges SCM que de déductions 2035",IF(M$7=2,"",IF(C39=0,"","    = Achats : "&amp;B39&amp;" - SCM : "&amp;C39)))</f>
      </c>
      <c r="J39">
        <f>IF(M$7=1,C39,0)</f>
        <v>0</v>
      </c>
    </row>
    <row r="40" spans="1:10" ht="15">
      <c r="A40" s="3" t="s">
        <v>22</v>
      </c>
      <c r="B40" s="49"/>
      <c r="C40" s="50"/>
      <c r="D40" s="21">
        <f>IF(M$7=1,B40-C40,B40)</f>
        <v>0</v>
      </c>
      <c r="E40">
        <f>IF(C40&gt;B40,"    Problème : plus de charges SCM que de déductions 2035",IF(M$7=2,"",IF(C40=0,"","    = Achats : "&amp;B40&amp;" - SCM : "&amp;C40)))</f>
      </c>
      <c r="J40">
        <f>IF(M$7=1,C40,0)</f>
        <v>0</v>
      </c>
    </row>
    <row r="41" spans="1:5" ht="15">
      <c r="A41" s="3" t="s">
        <v>53</v>
      </c>
      <c r="B41" s="27"/>
      <c r="C41" s="14"/>
      <c r="D41" s="21">
        <f>IF(J65=0,"",J65)</f>
      </c>
      <c r="E41">
        <f>IF(D41="","",IF(M7=1,"    cf bas de colonne 'DONT SCM'","   somme des 'A regul en Sces Exter.'"))</f>
      </c>
    </row>
    <row r="42" spans="1:4" ht="15">
      <c r="A42" s="11" t="s">
        <v>23</v>
      </c>
      <c r="B42" s="22">
        <f>SUM(B36:B41)+B33</f>
        <v>0</v>
      </c>
      <c r="C42" s="32">
        <f>SUM(C36:C40)+C33</f>
        <v>0</v>
      </c>
      <c r="D42" s="33">
        <f>SUM(D36:D41)+D33</f>
        <v>0</v>
      </c>
    </row>
    <row r="43" spans="1:4" ht="6" customHeight="1">
      <c r="A43" s="3"/>
      <c r="B43" s="78"/>
      <c r="C43" s="80"/>
      <c r="D43" s="103">
        <f>IF(M10=TRUE,"",B43)</f>
      </c>
    </row>
    <row r="44" spans="1:4" ht="15">
      <c r="A44" s="3" t="s">
        <v>24</v>
      </c>
      <c r="B44" s="79"/>
      <c r="C44" s="81"/>
      <c r="D44" s="104"/>
    </row>
    <row r="45" spans="1:4" ht="15">
      <c r="A45" s="3"/>
      <c r="B45" s="28"/>
      <c r="C45" s="23"/>
      <c r="D45" s="29"/>
    </row>
    <row r="46" spans="1:5" ht="15">
      <c r="A46" s="3" t="s">
        <v>25</v>
      </c>
      <c r="B46" s="49"/>
      <c r="C46" s="55"/>
      <c r="D46" s="46">
        <f>IF(M$7=1,B46-C46,B46)</f>
        <v>0</v>
      </c>
      <c r="E46">
        <f>IF(C46&gt;B46,"    Problème : plus de charges SCM que de déductions 2035",IF(M$7=2,"",IF(C46=0,"","    = Frais dépla : "&amp;B46&amp;" - SCM : "&amp;C46)))</f>
      </c>
    </row>
    <row r="47" spans="1:10" ht="15">
      <c r="A47" s="11" t="s">
        <v>30</v>
      </c>
      <c r="B47" s="22">
        <f>B43+B46</f>
        <v>0</v>
      </c>
      <c r="C47" s="32">
        <f>C46</f>
        <v>0</v>
      </c>
      <c r="D47" s="34">
        <f>IF(M$7=1,B46-C46,B46)+IF(M10=TRUE,0,B43)</f>
        <v>0</v>
      </c>
      <c r="J47">
        <f>IF(M$7=1,C47,0)</f>
        <v>0</v>
      </c>
    </row>
    <row r="48" spans="1:4" ht="6" customHeight="1">
      <c r="A48" s="3"/>
      <c r="B48" s="78"/>
      <c r="C48" s="80"/>
      <c r="D48" s="105"/>
    </row>
    <row r="49" spans="1:4" ht="15">
      <c r="A49" s="3" t="s">
        <v>27</v>
      </c>
      <c r="B49" s="79"/>
      <c r="C49" s="81"/>
      <c r="D49" s="94"/>
    </row>
    <row r="50" spans="1:4" ht="15">
      <c r="A50" s="3" t="s">
        <v>28</v>
      </c>
      <c r="B50" s="56"/>
      <c r="C50" s="16"/>
      <c r="D50" s="29"/>
    </row>
    <row r="51" spans="1:4" ht="15">
      <c r="A51" s="11" t="s">
        <v>29</v>
      </c>
      <c r="B51" s="67">
        <f>B48+B50</f>
        <v>0</v>
      </c>
      <c r="C51" s="23"/>
      <c r="D51" s="31"/>
    </row>
    <row r="52" spans="1:4" ht="6.75" customHeight="1">
      <c r="A52" s="3"/>
      <c r="B52" s="74"/>
      <c r="C52" s="84"/>
      <c r="D52" s="101">
        <f>IF(M$7=1,B52-C52,B52)</f>
        <v>0</v>
      </c>
    </row>
    <row r="53" spans="1:10" ht="15">
      <c r="A53" s="3" t="s">
        <v>26</v>
      </c>
      <c r="B53" s="75"/>
      <c r="C53" s="77"/>
      <c r="D53" s="102"/>
      <c r="E53">
        <f>IF(C52&gt;B52,"    Problème : plus de charges SCM que de déductions 2035",IF(M$7=2,"",IF(C52=0,"","    = Frais réception : "&amp;B52&amp;" - SCM : "&amp;C52)))</f>
      </c>
      <c r="J53">
        <f>IF(M$7=1,C52,0)</f>
        <v>0</v>
      </c>
    </row>
    <row r="54" spans="1:10" ht="15">
      <c r="A54" s="3" t="s">
        <v>31</v>
      </c>
      <c r="B54" s="49"/>
      <c r="C54" s="50"/>
      <c r="D54" s="21">
        <f>IF(M$7=1,B54-C54,B54)</f>
        <v>0</v>
      </c>
      <c r="E54">
        <f>IF(C54&gt;B54,"    Problème : plus de charges SCM que de déductions 2035",IF(M$7=2,"",IF(C54=0,"","    = Foun. Bureau ... : "&amp;B54&amp;" - SCM : "&amp;C54)))</f>
      </c>
      <c r="J54">
        <f>IF(M$7=1,C54,0)</f>
        <v>0</v>
      </c>
    </row>
    <row r="55" spans="1:10" ht="15">
      <c r="A55" s="3" t="s">
        <v>32</v>
      </c>
      <c r="B55" s="49"/>
      <c r="C55" s="50"/>
      <c r="D55" s="21">
        <f>IF(M$7=1,B55-C55,B55)</f>
        <v>0</v>
      </c>
      <c r="E55">
        <f>IF(C55&gt;B55,"    Problème : plus de charges SCM que de déductions 2035",IF(M$7=2,"",IF(C55=0,"","    = Frais d'Actes : "&amp;B55&amp;" - SCM : "&amp;C55)))</f>
      </c>
      <c r="J55">
        <f>IF(M$7=1,C55,0)</f>
        <v>0</v>
      </c>
    </row>
    <row r="56" spans="1:10" ht="15">
      <c r="A56" s="3" t="s">
        <v>33</v>
      </c>
      <c r="B56" s="49"/>
      <c r="C56" s="50"/>
      <c r="D56" s="21">
        <f>IF(M$7=1,B56-C56,B56)</f>
        <v>0</v>
      </c>
      <c r="E56">
        <f>IF(C56&gt;B56,"    Problème : plus de charges SCM que de déductions 2035",IF(M$7=2,"",IF(C56=0,"","    = Cotisations syndic. : "&amp;B56&amp;" - SCM : "&amp;C56)))</f>
      </c>
      <c r="J56">
        <f>IF(M$7=1,C56,0)</f>
        <v>0</v>
      </c>
    </row>
    <row r="57" spans="1:10" ht="15">
      <c r="A57" s="3" t="s">
        <v>34</v>
      </c>
      <c r="B57" s="49"/>
      <c r="C57" s="50"/>
      <c r="D57" s="21">
        <f>IF(M$7=1,B57-C57,B57)</f>
        <v>0</v>
      </c>
      <c r="E57">
        <f>IF(C57&gt;B57,"    Problème : plus de charges SCM que de déductions 2035",IF(M$7=2,"",IF(C57=0,"","    = Autres Frais de Gestion : "&amp;B57&amp;" - SCM : "&amp;C57)))</f>
      </c>
      <c r="J57">
        <f>IF(M$7=1,C57,0)</f>
        <v>0</v>
      </c>
    </row>
    <row r="58" spans="1:4" ht="15">
      <c r="A58" s="11" t="s">
        <v>35</v>
      </c>
      <c r="B58" s="22">
        <f>SUM(B52:B57)</f>
        <v>0</v>
      </c>
      <c r="C58" s="35">
        <f>SUM(C52:C57)</f>
        <v>0</v>
      </c>
      <c r="D58" s="33">
        <f>SUM(D52:D57)</f>
        <v>0</v>
      </c>
    </row>
    <row r="59" spans="1:4" ht="6.75" customHeight="1">
      <c r="A59" s="3"/>
      <c r="B59" s="74"/>
      <c r="C59" s="76"/>
      <c r="D59" s="80"/>
    </row>
    <row r="60" spans="1:10" ht="15">
      <c r="A60" s="3" t="s">
        <v>36</v>
      </c>
      <c r="B60" s="75"/>
      <c r="C60" s="77"/>
      <c r="D60" s="81"/>
      <c r="E60">
        <f>IF(C59&gt;B59,"    Problème : plus de charges SCM que de déductions 2035",IF(C59=0,"","    =&gt; A régul en Sces Exter. : "&amp;FIXED(C59,0)))</f>
      </c>
      <c r="J60" s="39">
        <f>C59</f>
        <v>0</v>
      </c>
    </row>
    <row r="61" spans="1:4" ht="15">
      <c r="A61" s="3" t="s">
        <v>37</v>
      </c>
      <c r="B61" s="52"/>
      <c r="C61" s="25"/>
      <c r="D61" s="23"/>
    </row>
    <row r="62" spans="1:4" ht="6.75" customHeight="1">
      <c r="A62" s="97" t="s">
        <v>38</v>
      </c>
      <c r="B62" s="88">
        <f>SUM(B59:B61)+B58+B51+B47+B42+B31+B30+B28+B27+B26+B25+B24+B23+B22+B21</f>
        <v>0</v>
      </c>
      <c r="C62" s="90">
        <f>C59+C58+C47+C42+C31+C30+C28+C26+C25+C23+C22+C21</f>
        <v>0</v>
      </c>
      <c r="D62" s="85">
        <f>D58+D47+D42+D30+D21</f>
        <v>0</v>
      </c>
    </row>
    <row r="63" spans="1:4" ht="15">
      <c r="A63" s="99"/>
      <c r="B63" s="89"/>
      <c r="C63" s="91"/>
      <c r="D63" s="86"/>
    </row>
    <row r="64" spans="1:4" ht="6" customHeight="1">
      <c r="A64" s="110" t="s">
        <v>40</v>
      </c>
      <c r="B64" s="92">
        <f>B17-B62</f>
        <v>0</v>
      </c>
      <c r="C64" s="82"/>
      <c r="D64" s="115" t="str">
        <f>IF(M8=1,"V.A.E. = "&amp;FIXED(D17-D62,0),"")</f>
        <v>V.A.E. = 0</v>
      </c>
    </row>
    <row r="65" spans="1:10" ht="15">
      <c r="A65" s="111"/>
      <c r="B65" s="93"/>
      <c r="C65" s="83"/>
      <c r="D65" s="116"/>
      <c r="J65">
        <f>SUM(J21:J63)+J70</f>
        <v>0</v>
      </c>
    </row>
    <row r="66" spans="1:4" ht="8.25" customHeight="1">
      <c r="A66" s="3"/>
      <c r="B66" s="78"/>
      <c r="C66" s="81"/>
      <c r="D66" s="105"/>
    </row>
    <row r="67" spans="1:5" ht="15">
      <c r="A67" s="3" t="s">
        <v>41</v>
      </c>
      <c r="B67" s="79"/>
      <c r="C67" s="81"/>
      <c r="D67" s="94"/>
      <c r="E67">
        <f>IF(B66=0,"","    =&gt; pas d'impact car recettes SCM dans base CVAE SCM")</f>
      </c>
    </row>
    <row r="68" spans="1:4" ht="8.25" customHeight="1">
      <c r="A68" s="3"/>
      <c r="B68" s="78"/>
      <c r="C68" s="81"/>
      <c r="D68" s="94"/>
    </row>
    <row r="69" spans="1:4" ht="15">
      <c r="A69" s="3" t="s">
        <v>42</v>
      </c>
      <c r="B69" s="79"/>
      <c r="C69" s="81"/>
      <c r="D69" s="94"/>
    </row>
    <row r="70" spans="1:10" ht="15">
      <c r="A70" s="7" t="s">
        <v>43</v>
      </c>
      <c r="B70" s="57"/>
      <c r="C70" s="58"/>
      <c r="D70" s="47" t="s">
        <v>44</v>
      </c>
      <c r="E70">
        <f>IF(C70&gt;B70,"    Problème : plus de charges SCM que de déductions 2035",IF(C70=0,"","    =&gt; A régul en Sces Exter. : "&amp;FIXED(C70,0)))</f>
      </c>
      <c r="J70" s="39">
        <f>B70</f>
        <v>0</v>
      </c>
    </row>
    <row r="71" spans="1:4" ht="9" customHeight="1">
      <c r="A71" s="3"/>
      <c r="B71" s="78"/>
      <c r="C71" s="81"/>
      <c r="D71" s="94"/>
    </row>
    <row r="72" spans="1:5" ht="15">
      <c r="A72" s="6" t="s">
        <v>45</v>
      </c>
      <c r="B72" s="87"/>
      <c r="C72" s="81"/>
      <c r="D72" s="94"/>
      <c r="E72">
        <f>IF(B71=0,"","    =&gt; pas d'impact car pas dans recettes de la SCM =&gt; pas d'imposition CVAE SCM")</f>
      </c>
    </row>
    <row r="73" spans="1:4" ht="9" customHeight="1">
      <c r="A73" s="2"/>
      <c r="B73" s="78"/>
      <c r="C73" s="81"/>
      <c r="D73" s="103">
        <f>IF(M8=1,"",B73)</f>
      </c>
    </row>
    <row r="74" spans="1:4" ht="15">
      <c r="A74" s="3" t="s">
        <v>46</v>
      </c>
      <c r="B74" s="79"/>
      <c r="C74" s="81"/>
      <c r="D74" s="104"/>
    </row>
    <row r="75" spans="1:4" ht="15">
      <c r="A75" s="6" t="s">
        <v>47</v>
      </c>
      <c r="B75" s="56"/>
      <c r="C75" s="23"/>
      <c r="D75" s="42">
        <f>IF(M8=1,"",B75)</f>
      </c>
    </row>
    <row r="76" spans="1:4" ht="28.5" customHeight="1">
      <c r="A76" s="44"/>
      <c r="B76" s="45"/>
      <c r="C76" s="68">
        <f>C62+C70</f>
        <v>0</v>
      </c>
      <c r="D76" s="12">
        <f>IF(M8=2,"V.A.E. = "&amp;FIXED(D17-D62-D73+D75,0),"")</f>
      </c>
    </row>
    <row r="78" ht="15">
      <c r="D78" s="1" t="s">
        <v>61</v>
      </c>
    </row>
    <row r="79" ht="15">
      <c r="D79" s="1" t="s">
        <v>62</v>
      </c>
    </row>
    <row r="80" ht="15">
      <c r="D80" s="1" t="s">
        <v>63</v>
      </c>
    </row>
    <row r="85" ht="15">
      <c r="A85" t="s">
        <v>64</v>
      </c>
    </row>
    <row r="86" ht="15">
      <c r="A86" t="s">
        <v>65</v>
      </c>
    </row>
  </sheetData>
  <sheetProtection sheet="1" objects="1" scenarios="1" selectLockedCells="1"/>
  <mergeCells count="45">
    <mergeCell ref="D73:D74"/>
    <mergeCell ref="B18:B20"/>
    <mergeCell ref="C18:C20"/>
    <mergeCell ref="A1:D1"/>
    <mergeCell ref="A2:D2"/>
    <mergeCell ref="A64:A65"/>
    <mergeCell ref="B5:D5"/>
    <mergeCell ref="D64:D65"/>
    <mergeCell ref="D66:D67"/>
    <mergeCell ref="D68:D69"/>
    <mergeCell ref="D71:D72"/>
    <mergeCell ref="A12:A13"/>
    <mergeCell ref="A18:A20"/>
    <mergeCell ref="A62:A63"/>
    <mergeCell ref="D59:D60"/>
    <mergeCell ref="D18:D20"/>
    <mergeCell ref="D33:D34"/>
    <mergeCell ref="D43:D44"/>
    <mergeCell ref="D48:D49"/>
    <mergeCell ref="D52:D53"/>
    <mergeCell ref="D62:D63"/>
    <mergeCell ref="B68:B69"/>
    <mergeCell ref="C68:C69"/>
    <mergeCell ref="B71:B72"/>
    <mergeCell ref="C71:C72"/>
    <mergeCell ref="B73:B74"/>
    <mergeCell ref="C73:C74"/>
    <mergeCell ref="B62:B63"/>
    <mergeCell ref="C62:C63"/>
    <mergeCell ref="B64:B65"/>
    <mergeCell ref="C64:C65"/>
    <mergeCell ref="B66:B67"/>
    <mergeCell ref="C66:C67"/>
    <mergeCell ref="B48:B49"/>
    <mergeCell ref="C48:C49"/>
    <mergeCell ref="B52:B53"/>
    <mergeCell ref="C52:C53"/>
    <mergeCell ref="B59:B60"/>
    <mergeCell ref="C59:C60"/>
    <mergeCell ref="B12:B13"/>
    <mergeCell ref="C12:C13"/>
    <mergeCell ref="B33:B34"/>
    <mergeCell ref="C33:C34"/>
    <mergeCell ref="B43:B44"/>
    <mergeCell ref="C43:C44"/>
  </mergeCells>
  <hyperlinks>
    <hyperlink ref="A4" r:id="rId1" tooltip="Lien vers la source documentaire" display="Source BOFIP : BOI-CVAE-BASE-250"/>
  </hyperlinks>
  <printOptions/>
  <pageMargins left="0.35433070866141736" right="0.2755905511811024" top="0.1968503937007874" bottom="0.1968503937007874" header="0.31496062992125984" footer="0.5118110236220472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B6:I30"/>
  <sheetViews>
    <sheetView showGridLines="0" zoomScalePageLayoutView="0" workbookViewId="0" topLeftCell="A1">
      <selection activeCell="L15" sqref="L15"/>
    </sheetView>
  </sheetViews>
  <sheetFormatPr defaultColWidth="11.421875" defaultRowHeight="15"/>
  <cols>
    <col min="1" max="1" width="11.7109375" style="62" customWidth="1"/>
    <col min="2" max="2" width="8.28125" style="62" customWidth="1"/>
    <col min="3" max="3" width="11.57421875" style="62" customWidth="1"/>
    <col min="4" max="4" width="5.00390625" style="62" customWidth="1"/>
    <col min="5" max="5" width="3.421875" style="62" customWidth="1"/>
    <col min="6" max="6" width="26.00390625" style="62" customWidth="1"/>
    <col min="7" max="7" width="10.57421875" style="62" customWidth="1"/>
    <col min="8" max="8" width="8.7109375" style="62" customWidth="1"/>
    <col min="9" max="9" width="13.8515625" style="62" customWidth="1"/>
    <col min="10" max="10" width="2.28125" style="62" customWidth="1"/>
    <col min="11" max="16384" width="11.421875" style="62" customWidth="1"/>
  </cols>
  <sheetData>
    <row r="1" ht="15"/>
    <row r="2" ht="15"/>
    <row r="3" ht="15"/>
    <row r="4" ht="15"/>
    <row r="5" ht="15"/>
    <row r="6" spans="7:9" ht="14.25" customHeight="1">
      <c r="G6" s="120" t="str">
        <f>LEFT(Données!B6,1)&amp;"   "&amp;RIGHT(LEFT(Données!B6,2),1)&amp;"   "&amp;RIGHT(LEFT(Données!B6,3),1)&amp;"   "&amp;RIGHT(LEFT(Données!B6,4),1)&amp;"   "&amp;RIGHT(LEFT(Données!B6,5),1)&amp;"   "&amp;RIGHT(LEFT(Données!B6,6),1)&amp;"   "&amp;RIGHT(LEFT(Données!B6,7),1)&amp;"   "&amp;RIGHT(LEFT(Données!B6,8),1)&amp;"   "&amp;RIGHT(LEFT(Données!B6,9),1)&amp;"   "&amp;RIGHT(LEFT(Données!B6,10),1)&amp;"   "&amp;RIGHT(LEFT(Données!B6,11),1)&amp;"   "&amp;RIGHT(LEFT(Données!B6,12),1)&amp;"   "&amp;RIGHT(LEFT(Données!B6,13),1)&amp;"   "&amp;RIGHT(LEFT(Données!B6,14),1)</f>
        <v>                                       </v>
      </c>
      <c r="H6" s="120"/>
      <c r="I6" s="120"/>
    </row>
    <row r="7" spans="5:9" ht="21.75" customHeight="1">
      <c r="E7" s="121">
        <f>IF(Données!B5="","",Données!B5)</f>
      </c>
      <c r="F7" s="121"/>
      <c r="G7" s="121"/>
      <c r="H7" s="121"/>
      <c r="I7" s="121"/>
    </row>
    <row r="8" spans="3:9" ht="18.75" customHeight="1">
      <c r="C8" s="121"/>
      <c r="D8" s="121"/>
      <c r="E8" s="121"/>
      <c r="F8" s="121"/>
      <c r="G8" s="121"/>
      <c r="H8" s="121"/>
      <c r="I8" s="121"/>
    </row>
    <row r="9" spans="2:9" ht="15" customHeight="1">
      <c r="B9" s="117"/>
      <c r="C9" s="117"/>
      <c r="F9" s="121"/>
      <c r="G9" s="121"/>
      <c r="H9" s="121"/>
      <c r="I9" s="121"/>
    </row>
    <row r="10" spans="4:9" ht="21" customHeight="1">
      <c r="D10" s="119">
        <f>Données!D6</f>
        <v>0</v>
      </c>
      <c r="E10" s="119"/>
      <c r="F10" s="119"/>
      <c r="G10" s="119"/>
      <c r="I10" s="69"/>
    </row>
    <row r="11" ht="15"/>
    <row r="12" spans="7:9" ht="28.5" customHeight="1">
      <c r="G12" s="118">
        <f>Données!D14</f>
        <v>0</v>
      </c>
      <c r="H12" s="118"/>
      <c r="I12" s="118"/>
    </row>
    <row r="13" spans="7:9" ht="14.25" customHeight="1">
      <c r="G13" s="118">
        <f>IF(Données!B16=0,"",Données!B16)</f>
      </c>
      <c r="H13" s="118"/>
      <c r="I13" s="118"/>
    </row>
    <row r="14" spans="7:9" ht="15.75" customHeight="1">
      <c r="G14" s="118">
        <f>Données!D75</f>
      </c>
      <c r="H14" s="118"/>
      <c r="I14" s="118"/>
    </row>
    <row r="15" spans="7:9" ht="15.75" customHeight="1">
      <c r="G15" s="118"/>
      <c r="H15" s="118"/>
      <c r="I15" s="118"/>
    </row>
    <row r="16" spans="7:9" ht="15.75" customHeight="1">
      <c r="G16" s="118">
        <f>SUM(G12:I15)</f>
        <v>0</v>
      </c>
      <c r="H16" s="118"/>
      <c r="I16" s="118"/>
    </row>
    <row r="17" spans="7:9" ht="30.75" customHeight="1">
      <c r="G17" s="118">
        <f>Données!D21</f>
        <v>0</v>
      </c>
      <c r="H17" s="118"/>
      <c r="I17" s="118"/>
    </row>
    <row r="18" spans="7:9" ht="15" customHeight="1">
      <c r="G18" s="118"/>
      <c r="H18" s="118"/>
      <c r="I18" s="118"/>
    </row>
    <row r="19" spans="7:9" ht="16.5" customHeight="1">
      <c r="G19" s="118">
        <f>Données!D42+Données!D29</f>
        <v>0</v>
      </c>
      <c r="H19" s="118"/>
      <c r="I19" s="118"/>
    </row>
    <row r="20" spans="7:9" ht="30.75" customHeight="1">
      <c r="G20" s="118">
        <f>Données!D30</f>
        <v>0</v>
      </c>
      <c r="H20" s="118"/>
      <c r="I20" s="118"/>
    </row>
    <row r="21" spans="7:9" ht="15.75" customHeight="1">
      <c r="G21" s="118">
        <f>Données!D47</f>
        <v>0</v>
      </c>
      <c r="H21" s="118"/>
      <c r="I21" s="118"/>
    </row>
    <row r="22" spans="7:9" ht="15.75" customHeight="1">
      <c r="G22" s="118">
        <f>Données!D58</f>
        <v>0</v>
      </c>
      <c r="H22" s="118"/>
      <c r="I22" s="118"/>
    </row>
    <row r="23" spans="7:9" ht="14.25" customHeight="1">
      <c r="G23" s="118">
        <f>Données!D73</f>
      </c>
      <c r="H23" s="118"/>
      <c r="I23" s="118"/>
    </row>
    <row r="24" spans="7:9" ht="23.25" customHeight="1">
      <c r="G24" s="118"/>
      <c r="H24" s="118"/>
      <c r="I24" s="118"/>
    </row>
    <row r="25" spans="7:9" ht="16.5" customHeight="1">
      <c r="G25" s="118"/>
      <c r="H25" s="118"/>
      <c r="I25" s="118"/>
    </row>
    <row r="26" spans="7:9" ht="30" customHeight="1">
      <c r="G26" s="118"/>
      <c r="H26" s="118"/>
      <c r="I26" s="118"/>
    </row>
    <row r="27" spans="7:9" ht="15.75" customHeight="1">
      <c r="G27" s="118"/>
      <c r="H27" s="118"/>
      <c r="I27" s="118"/>
    </row>
    <row r="28" spans="7:9" ht="16.5" customHeight="1">
      <c r="G28" s="118">
        <f>SUM(G17:I27)</f>
        <v>0</v>
      </c>
      <c r="H28" s="118"/>
      <c r="I28" s="118"/>
    </row>
    <row r="29" spans="7:9" ht="15">
      <c r="G29" s="13"/>
      <c r="H29" s="13"/>
      <c r="I29" s="13"/>
    </row>
    <row r="30" spans="7:9" ht="16.5" customHeight="1">
      <c r="G30" s="118">
        <f>G16-G28</f>
        <v>0</v>
      </c>
      <c r="H30" s="118"/>
      <c r="I30" s="118"/>
    </row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</sheetData>
  <sheetProtection sheet="1" objects="1" scenarios="1" selectLockedCells="1"/>
  <mergeCells count="25">
    <mergeCell ref="G23:I23"/>
    <mergeCell ref="G30:I30"/>
    <mergeCell ref="G28:I28"/>
    <mergeCell ref="G27:I27"/>
    <mergeCell ref="G26:I26"/>
    <mergeCell ref="G25:I25"/>
    <mergeCell ref="G24:I24"/>
    <mergeCell ref="G6:I6"/>
    <mergeCell ref="G17:I17"/>
    <mergeCell ref="G16:I16"/>
    <mergeCell ref="G15:I15"/>
    <mergeCell ref="G14:I14"/>
    <mergeCell ref="F9:I9"/>
    <mergeCell ref="G13:I13"/>
    <mergeCell ref="G12:I12"/>
    <mergeCell ref="E7:I7"/>
    <mergeCell ref="C8:I8"/>
    <mergeCell ref="B9:C9"/>
    <mergeCell ref="G22:I22"/>
    <mergeCell ref="G21:I21"/>
    <mergeCell ref="G20:I20"/>
    <mergeCell ref="G19:I19"/>
    <mergeCell ref="G18:I18"/>
    <mergeCell ref="D10:E10"/>
    <mergeCell ref="F10:G10"/>
  </mergeCells>
  <printOptions horizontalCentered="1" verticalCentered="1"/>
  <pageMargins left="0" right="0" top="0" bottom="0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DARDENTE</dc:creator>
  <cp:keywords/>
  <dc:description/>
  <cp:lastModifiedBy>YL</cp:lastModifiedBy>
  <cp:lastPrinted>2013-02-24T23:57:19Z</cp:lastPrinted>
  <dcterms:created xsi:type="dcterms:W3CDTF">2013-02-24T17:54:35Z</dcterms:created>
  <dcterms:modified xsi:type="dcterms:W3CDTF">2018-11-13T12:27:22Z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